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현재_통합_문서" hidePivotFieldList="1"/>
  <mc:AlternateContent xmlns:mc="http://schemas.openxmlformats.org/markup-compatibility/2006">
    <mc:Choice Requires="x15">
      <x15ac:absPath xmlns:x15ac="http://schemas.microsoft.com/office/spreadsheetml/2010/11/ac" url="C:\Users\ischo\Desktop\기본함수\"/>
    </mc:Choice>
  </mc:AlternateContent>
  <xr:revisionPtr revIDLastSave="0" documentId="13_ncr:1_{1F02A709-A3D4-4A08-94E1-D5E8DA95FBCE}" xr6:coauthVersionLast="47" xr6:coauthVersionMax="47" xr10:uidLastSave="{00000000-0000-0000-0000-000000000000}"/>
  <bookViews>
    <workbookView xWindow="7815" yWindow="4080" windowWidth="26190" windowHeight="15555" xr2:uid="{D91C13BD-CBF6-4DF6-8E98-C3F14A4F45BE}"/>
  </bookViews>
  <sheets>
    <sheet name="Sheet1" sheetId="2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24" l="1"/>
  <c r="C31" i="24"/>
  <c r="C29" i="24"/>
  <c r="C30" i="24"/>
  <c r="C28" i="24"/>
  <c r="C26" i="24"/>
  <c r="G24" i="24"/>
  <c r="F24" i="24"/>
  <c r="E24" i="24"/>
  <c r="D24" i="24"/>
  <c r="C24" i="24"/>
  <c r="G23" i="24"/>
  <c r="F23" i="24"/>
  <c r="E23" i="24"/>
  <c r="D23" i="24"/>
  <c r="C23" i="24"/>
  <c r="G22" i="24"/>
  <c r="F22" i="24"/>
  <c r="E22" i="24"/>
  <c r="D22" i="24"/>
  <c r="C22" i="24"/>
  <c r="G21" i="24"/>
  <c r="F21" i="24"/>
  <c r="E21" i="24"/>
  <c r="D21" i="24"/>
  <c r="C21" i="24"/>
  <c r="O6" i="24"/>
  <c r="P6" i="24" s="1"/>
  <c r="O7" i="24"/>
  <c r="P7" i="24" s="1"/>
  <c r="O8" i="24"/>
  <c r="P8" i="24" s="1"/>
  <c r="O9" i="24"/>
  <c r="P9" i="24" s="1"/>
  <c r="O10" i="24"/>
  <c r="P10" i="24" s="1"/>
  <c r="O5" i="24"/>
  <c r="P5" i="24" s="1"/>
  <c r="O3" i="24"/>
  <c r="P3" i="24" s="1"/>
  <c r="O4" i="24"/>
  <c r="P4" i="24" s="1"/>
  <c r="O2" i="24"/>
  <c r="P2" i="24" s="1"/>
  <c r="L3" i="24"/>
  <c r="M3" i="24"/>
  <c r="L4" i="24"/>
  <c r="M4" i="24"/>
  <c r="L5" i="24"/>
  <c r="M5" i="24"/>
  <c r="L6" i="24"/>
  <c r="M6" i="24"/>
  <c r="L7" i="24"/>
  <c r="M7" i="24"/>
  <c r="L8" i="24"/>
  <c r="M8" i="24"/>
  <c r="L9" i="24"/>
  <c r="M9" i="24"/>
  <c r="L10" i="24"/>
  <c r="M10" i="24"/>
  <c r="L11" i="24"/>
  <c r="M11" i="24"/>
  <c r="L12" i="24"/>
  <c r="M12" i="24"/>
  <c r="L13" i="24"/>
  <c r="M13" i="24"/>
  <c r="L14" i="24"/>
  <c r="M14" i="24"/>
  <c r="L15" i="24"/>
  <c r="M15" i="24"/>
  <c r="L16" i="24"/>
  <c r="M16" i="24"/>
  <c r="L17" i="24"/>
  <c r="M17" i="24"/>
  <c r="M2" i="24"/>
  <c r="L2" i="24"/>
  <c r="K3" i="24"/>
  <c r="K4" i="24"/>
  <c r="K5" i="24"/>
  <c r="K6" i="24"/>
  <c r="K7" i="24"/>
  <c r="K8" i="24"/>
  <c r="K9" i="24"/>
  <c r="K10" i="24"/>
  <c r="K11" i="24"/>
  <c r="K12" i="24"/>
  <c r="K13" i="24"/>
  <c r="K14" i="24"/>
  <c r="K15" i="24"/>
  <c r="K16" i="24"/>
  <c r="K17" i="24"/>
  <c r="K2" i="24"/>
  <c r="D19" i="24"/>
  <c r="E19" i="24"/>
  <c r="F19" i="24"/>
  <c r="G19" i="24"/>
  <c r="I3" i="24"/>
  <c r="J3" i="24"/>
  <c r="I4" i="24"/>
  <c r="J4" i="24"/>
  <c r="I5" i="24"/>
  <c r="J5" i="24"/>
  <c r="I6" i="24"/>
  <c r="J6" i="24"/>
  <c r="I7" i="24"/>
  <c r="J7" i="24"/>
  <c r="I8" i="24"/>
  <c r="J8" i="24"/>
  <c r="I9" i="24"/>
  <c r="J9" i="24"/>
  <c r="I10" i="24"/>
  <c r="J10" i="24"/>
  <c r="I11" i="24"/>
  <c r="J11" i="24"/>
  <c r="I12" i="24"/>
  <c r="J12" i="24"/>
  <c r="I13" i="24"/>
  <c r="J13" i="24"/>
  <c r="I14" i="24"/>
  <c r="J14" i="24"/>
  <c r="I15" i="24"/>
  <c r="J15" i="24"/>
  <c r="I16" i="24"/>
  <c r="J16" i="24"/>
  <c r="I17" i="24"/>
  <c r="J17" i="24"/>
  <c r="J2" i="24"/>
  <c r="C19" i="24"/>
  <c r="I2" i="24"/>
  <c r="C25" i="24" l="1"/>
  <c r="G25" i="24"/>
  <c r="F25" i="24"/>
  <c r="E25" i="24"/>
  <c r="D25" i="24"/>
</calcChain>
</file>

<file path=xl/sharedStrings.xml><?xml version="1.0" encoding="utf-8"?>
<sst xmlns="http://schemas.openxmlformats.org/spreadsheetml/2006/main" count="38" uniqueCount="21">
  <si>
    <t xml:space="preserve">2022. 2 </t>
  </si>
  <si>
    <t xml:space="preserve">2022. 3 </t>
  </si>
  <si>
    <t xml:space="preserve">2022. 4 </t>
  </si>
  <si>
    <t xml:space="preserve">2022. 5 </t>
  </si>
  <si>
    <t xml:space="preserve">2022. 6 </t>
  </si>
  <si>
    <t>일반관리비</t>
  </si>
  <si>
    <t>청소비</t>
  </si>
  <si>
    <t>경비비</t>
  </si>
  <si>
    <t>수선유지비</t>
  </si>
  <si>
    <t>항목</t>
  </si>
  <si>
    <t>평균</t>
    <phoneticPr fontId="2" type="noConversion"/>
  </si>
  <si>
    <t>합계</t>
    <phoneticPr fontId="2" type="noConversion"/>
  </si>
  <si>
    <t>호실</t>
  </si>
  <si>
    <t>중간값</t>
    <phoneticPr fontId="2" type="noConversion"/>
  </si>
  <si>
    <t>Sum</t>
    <phoneticPr fontId="2" type="noConversion"/>
  </si>
  <si>
    <t>표준편차</t>
    <phoneticPr fontId="2" type="noConversion"/>
  </si>
  <si>
    <t>항목수</t>
    <phoneticPr fontId="2" type="noConversion"/>
  </si>
  <si>
    <t>항목별 개수</t>
    <phoneticPr fontId="2" type="noConversion"/>
  </si>
  <si>
    <t>최대값</t>
    <phoneticPr fontId="2" type="noConversion"/>
  </si>
  <si>
    <t>최소값</t>
    <phoneticPr fontId="2" type="noConversion"/>
  </si>
  <si>
    <t>절대값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</si>
</sst>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5">
    <xf numFmtId="0" fontId="0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18">
    <xf numFmtId="0" fontId="0" fillId="0" borderId="0" xfId="0"/>
    <xf numFmtId="41" fontId="0" fillId="0" borderId="0" xfId="0" applyNumberFormat="1"/>
    <xf numFmtId="41" fontId="0" fillId="0" borderId="0" xfId="4" applyFont="1" applyAlignment="1"/>
    <xf numFmtId="41" fontId="0" fillId="0" borderId="4" xfId="4" applyFont="1" applyBorder="1" applyAlignment="1"/>
    <xf numFmtId="41" fontId="0" fillId="0" borderId="5" xfId="4" applyFont="1" applyBorder="1" applyAlignment="1"/>
    <xf numFmtId="41" fontId="0" fillId="0" borderId="6" xfId="4" applyFont="1" applyBorder="1" applyAlignment="1"/>
    <xf numFmtId="41" fontId="0" fillId="0" borderId="1" xfId="4" applyFont="1" applyBorder="1" applyAlignment="1"/>
    <xf numFmtId="41" fontId="0" fillId="0" borderId="2" xfId="4" applyFont="1" applyBorder="1" applyAlignment="1"/>
    <xf numFmtId="41" fontId="0" fillId="0" borderId="3" xfId="4" applyFont="1" applyBorder="1" applyAlignment="1"/>
    <xf numFmtId="41" fontId="0" fillId="0" borderId="7" xfId="4" applyFont="1" applyBorder="1" applyAlignment="1"/>
    <xf numFmtId="41" fontId="0" fillId="0" borderId="8" xfId="4" applyFont="1" applyBorder="1" applyAlignment="1"/>
    <xf numFmtId="41" fontId="0" fillId="0" borderId="9" xfId="4" applyFont="1" applyBorder="1" applyAlignment="1"/>
    <xf numFmtId="41" fontId="4" fillId="0" borderId="10" xfId="4" applyFont="1" applyBorder="1" applyAlignment="1">
      <alignment horizontal="center"/>
    </xf>
    <xf numFmtId="41" fontId="4" fillId="0" borderId="11" xfId="4" applyFont="1" applyBorder="1" applyAlignment="1">
      <alignment horizontal="center"/>
    </xf>
    <xf numFmtId="41" fontId="4" fillId="0" borderId="12" xfId="4" applyFont="1" applyBorder="1" applyAlignment="1">
      <alignment horizontal="center"/>
    </xf>
    <xf numFmtId="41" fontId="4" fillId="0" borderId="0" xfId="4" applyFont="1" applyFill="1" applyBorder="1" applyAlignment="1">
      <alignment horizontal="center"/>
    </xf>
    <xf numFmtId="41" fontId="0" fillId="0" borderId="0" xfId="4" applyFont="1" applyFill="1" applyBorder="1" applyAlignment="1"/>
    <xf numFmtId="0" fontId="0" fillId="0" borderId="0" xfId="0" applyAlignment="1">
      <alignment horizontal="right"/>
    </xf>
  </cellXfs>
  <cellStyles count="5">
    <cellStyle name="백분율 2" xfId="3" xr:uid="{59EAEE77-DE14-4C7B-A1CE-7B148761C0E5}"/>
    <cellStyle name="쉼표 [0]" xfId="4" builtinId="6"/>
    <cellStyle name="쉼표 [0] 2" xfId="2" xr:uid="{7CAE5436-0F58-48CE-91BC-743535217390}"/>
    <cellStyle name="표준" xfId="0" builtinId="0"/>
    <cellStyle name="표준 2" xfId="1" xr:uid="{5D276BAE-16C3-483F-A711-9B91C20C44EF}"/>
  </cellStyles>
  <dxfs count="0"/>
  <tableStyles count="0" defaultTableStyle="TableStyleMedium2" defaultPivotStyle="PivotStyleLight16"/>
  <colors>
    <mruColors>
      <color rgb="FFD9C097"/>
      <color rgb="FFFFE38B"/>
      <color rgb="FFDFCAA9"/>
      <color rgb="FFF2E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Aspect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7C95D-0376-45EF-85A5-1D362F5ADEBA}">
  <dimension ref="A1:P34"/>
  <sheetViews>
    <sheetView showGridLines="0" tabSelected="1" workbookViewId="0">
      <selection activeCell="M17" sqref="M17"/>
    </sheetView>
  </sheetViews>
  <sheetFormatPr defaultRowHeight="16.5" outlineLevelRow="1" outlineLevelCol="2" x14ac:dyDescent="0.3"/>
  <cols>
    <col min="1" max="1" width="9.125" bestFit="1" customWidth="1"/>
    <col min="2" max="2" width="10.375" customWidth="1"/>
    <col min="3" max="7" width="9.375" bestFit="1" customWidth="1"/>
    <col min="8" max="8" width="3.125" customWidth="1"/>
    <col min="9" max="9" width="9" customWidth="1" outlineLevel="2"/>
    <col min="10" max="10" width="9.375" customWidth="1" outlineLevel="2"/>
    <col min="11" max="11" width="10.75" customWidth="1" outlineLevel="2"/>
    <col min="12" max="12" width="9.375" customWidth="1" outlineLevel="1"/>
    <col min="13" max="13" width="8.875" customWidth="1" outlineLevel="1"/>
    <col min="14" max="14" width="2.875" customWidth="1"/>
    <col min="15" max="16" width="9.375" bestFit="1" customWidth="1"/>
  </cols>
  <sheetData>
    <row r="1" spans="1:16" ht="18" thickTop="1" thickBot="1" x14ac:dyDescent="0.35">
      <c r="A1" s="12" t="s">
        <v>12</v>
      </c>
      <c r="B1" s="13" t="s">
        <v>9</v>
      </c>
      <c r="C1" s="13" t="s">
        <v>0</v>
      </c>
      <c r="D1" s="13" t="s">
        <v>1</v>
      </c>
      <c r="E1" s="13" t="s">
        <v>2</v>
      </c>
      <c r="F1" s="13" t="s">
        <v>3</v>
      </c>
      <c r="G1" s="14" t="s">
        <v>4</v>
      </c>
      <c r="I1" s="15" t="s">
        <v>10</v>
      </c>
      <c r="J1" s="15" t="s">
        <v>13</v>
      </c>
      <c r="K1" s="15" t="s">
        <v>15</v>
      </c>
      <c r="L1" s="15" t="s">
        <v>18</v>
      </c>
      <c r="M1" s="15" t="s">
        <v>19</v>
      </c>
      <c r="P1" s="15" t="s">
        <v>20</v>
      </c>
    </row>
    <row r="2" spans="1:16" ht="17.25" thickTop="1" x14ac:dyDescent="0.3">
      <c r="A2" s="3">
        <v>401</v>
      </c>
      <c r="B2" s="4" t="s">
        <v>5</v>
      </c>
      <c r="C2" s="4">
        <v>89186</v>
      </c>
      <c r="D2" s="4">
        <v>115587</v>
      </c>
      <c r="E2" s="4">
        <v>114950</v>
      </c>
      <c r="F2" s="4">
        <v>120821</v>
      </c>
      <c r="G2" s="5">
        <v>128228</v>
      </c>
      <c r="I2" s="1">
        <f>AVERAGE(C2:G2)</f>
        <v>113754.4</v>
      </c>
      <c r="J2" s="1">
        <f>MEDIAN(C2:G2)</f>
        <v>115587</v>
      </c>
      <c r="K2" s="2">
        <f>STDEV(C2:G2)</f>
        <v>14729.359229104273</v>
      </c>
      <c r="L2" s="1">
        <f>MAX(C2:G2)</f>
        <v>128228</v>
      </c>
      <c r="M2" s="1">
        <f>MIN(C2:G2)</f>
        <v>89186</v>
      </c>
      <c r="O2" s="1">
        <f>G2</f>
        <v>128228</v>
      </c>
      <c r="P2" s="2">
        <f>ABS(O2)</f>
        <v>128228</v>
      </c>
    </row>
    <row r="3" spans="1:16" x14ac:dyDescent="0.3">
      <c r="A3" s="3">
        <v>401</v>
      </c>
      <c r="B3" s="4" t="s">
        <v>6</v>
      </c>
      <c r="C3" s="4">
        <v>25629</v>
      </c>
      <c r="D3" s="4">
        <v>42581</v>
      </c>
      <c r="E3" s="4">
        <v>68107</v>
      </c>
      <c r="F3" s="4">
        <v>81062</v>
      </c>
      <c r="G3" s="5">
        <v>95630</v>
      </c>
      <c r="I3" s="1">
        <f t="shared" ref="I3:I17" si="0">AVERAGE(C3:G3)</f>
        <v>62601.8</v>
      </c>
      <c r="J3" s="1">
        <f t="shared" ref="J3:J17" si="1">MEDIAN(C3:G3)</f>
        <v>68107</v>
      </c>
      <c r="K3" s="2">
        <f t="shared" ref="K3:K17" si="2">STDEV(C3:G3)</f>
        <v>28415.526472335503</v>
      </c>
      <c r="L3" s="1">
        <f t="shared" ref="L3:L17" si="3">MAX(C3:G3)</f>
        <v>95630</v>
      </c>
      <c r="M3" s="1">
        <f t="shared" ref="M3:M17" si="4">MIN(C3:G3)</f>
        <v>25629</v>
      </c>
      <c r="O3" s="1">
        <f t="shared" ref="O3:O4" si="5">G3</f>
        <v>95630</v>
      </c>
      <c r="P3" s="2">
        <f t="shared" ref="P3:P10" si="6">ABS(O3)</f>
        <v>95630</v>
      </c>
    </row>
    <row r="4" spans="1:16" x14ac:dyDescent="0.3">
      <c r="A4" s="3">
        <v>401</v>
      </c>
      <c r="B4" s="4" t="s">
        <v>7</v>
      </c>
      <c r="C4" s="4">
        <v>23113</v>
      </c>
      <c r="D4" s="4">
        <v>37918</v>
      </c>
      <c r="E4" s="4">
        <v>37918</v>
      </c>
      <c r="F4" s="4">
        <v>41267</v>
      </c>
      <c r="G4" s="5">
        <v>41762</v>
      </c>
      <c r="I4" s="1">
        <f t="shared" si="0"/>
        <v>36395.599999999999</v>
      </c>
      <c r="J4" s="1">
        <f t="shared" si="1"/>
        <v>37918</v>
      </c>
      <c r="K4" s="2">
        <f t="shared" si="2"/>
        <v>7641.8527400101048</v>
      </c>
      <c r="L4" s="1">
        <f t="shared" si="3"/>
        <v>41762</v>
      </c>
      <c r="M4" s="1">
        <f t="shared" si="4"/>
        <v>23113</v>
      </c>
      <c r="O4" s="1">
        <f t="shared" si="5"/>
        <v>41762</v>
      </c>
      <c r="P4" s="2">
        <f t="shared" si="6"/>
        <v>41762</v>
      </c>
    </row>
    <row r="5" spans="1:16" ht="17.25" thickBot="1" x14ac:dyDescent="0.35">
      <c r="A5" s="3">
        <v>401</v>
      </c>
      <c r="B5" s="4" t="s">
        <v>8</v>
      </c>
      <c r="C5" s="4">
        <v>239</v>
      </c>
      <c r="D5" s="4">
        <v>2701</v>
      </c>
      <c r="E5" s="4">
        <v>405</v>
      </c>
      <c r="F5" s="4">
        <v>3581</v>
      </c>
      <c r="G5" s="5">
        <v>4834</v>
      </c>
      <c r="I5" s="1">
        <f t="shared" si="0"/>
        <v>2352</v>
      </c>
      <c r="J5" s="1">
        <f t="shared" si="1"/>
        <v>2701</v>
      </c>
      <c r="K5" s="2">
        <f t="shared" si="2"/>
        <v>2003.0067398788253</v>
      </c>
      <c r="L5" s="1">
        <f t="shared" si="3"/>
        <v>4834</v>
      </c>
      <c r="M5" s="1">
        <f t="shared" si="4"/>
        <v>239</v>
      </c>
      <c r="O5" s="1">
        <f>G5*(-1)</f>
        <v>-4834</v>
      </c>
      <c r="P5" s="2">
        <f t="shared" si="6"/>
        <v>4834</v>
      </c>
    </row>
    <row r="6" spans="1:16" ht="17.25" thickTop="1" x14ac:dyDescent="0.3">
      <c r="A6" s="6">
        <v>402</v>
      </c>
      <c r="B6" s="7" t="s">
        <v>5</v>
      </c>
      <c r="C6" s="7">
        <v>45713.192297156747</v>
      </c>
      <c r="D6" s="7">
        <v>112805.37289627778</v>
      </c>
      <c r="E6" s="7">
        <v>55301.770342755299</v>
      </c>
      <c r="F6" s="7">
        <v>95478.139671789162</v>
      </c>
      <c r="G6" s="8">
        <v>67703.819515853742</v>
      </c>
      <c r="I6" s="1">
        <f t="shared" si="0"/>
        <v>75400.458944766549</v>
      </c>
      <c r="J6" s="1">
        <f t="shared" si="1"/>
        <v>67703.819515853742</v>
      </c>
      <c r="K6" s="2">
        <f t="shared" si="2"/>
        <v>28048.040012279889</v>
      </c>
      <c r="L6" s="1">
        <f t="shared" si="3"/>
        <v>112805.37289627778</v>
      </c>
      <c r="M6" s="1">
        <f t="shared" si="4"/>
        <v>45713.192297156747</v>
      </c>
      <c r="O6" s="1">
        <f t="shared" ref="O6:O10" si="7">G6*(-1)</f>
        <v>-67703.819515853742</v>
      </c>
      <c r="P6" s="2">
        <f t="shared" si="6"/>
        <v>67703.819515853742</v>
      </c>
    </row>
    <row r="7" spans="1:16" x14ac:dyDescent="0.3">
      <c r="A7" s="3">
        <v>402</v>
      </c>
      <c r="B7" s="4" t="s">
        <v>6</v>
      </c>
      <c r="C7" s="4">
        <v>25474.361764541234</v>
      </c>
      <c r="D7" s="4">
        <v>6904.8078953896302</v>
      </c>
      <c r="E7" s="4">
        <v>16881.761319523797</v>
      </c>
      <c r="F7" s="4">
        <v>40717.161172090826</v>
      </c>
      <c r="G7" s="5">
        <v>64919.350707504971</v>
      </c>
      <c r="I7" s="1">
        <f t="shared" si="0"/>
        <v>30979.488571810092</v>
      </c>
      <c r="J7" s="1">
        <f t="shared" si="1"/>
        <v>25474.361764541234</v>
      </c>
      <c r="K7" s="2">
        <f t="shared" si="2"/>
        <v>22668.144465172987</v>
      </c>
      <c r="L7" s="1">
        <f t="shared" si="3"/>
        <v>64919.350707504971</v>
      </c>
      <c r="M7" s="1">
        <f t="shared" si="4"/>
        <v>6904.8078953896302</v>
      </c>
      <c r="O7" s="1">
        <f t="shared" si="7"/>
        <v>-64919.350707504971</v>
      </c>
      <c r="P7" s="2">
        <f t="shared" si="6"/>
        <v>64919.350707504971</v>
      </c>
    </row>
    <row r="8" spans="1:16" x14ac:dyDescent="0.3">
      <c r="A8" s="3">
        <v>402</v>
      </c>
      <c r="B8" s="4" t="s">
        <v>7</v>
      </c>
      <c r="C8" s="4">
        <v>17230.106452310967</v>
      </c>
      <c r="D8" s="4">
        <v>6385.7401559860773</v>
      </c>
      <c r="E8" s="4">
        <v>2857.1390990728378</v>
      </c>
      <c r="F8" s="4">
        <v>14374.250053552694</v>
      </c>
      <c r="G8" s="5">
        <v>36098.031285106219</v>
      </c>
      <c r="I8" s="1">
        <f t="shared" si="0"/>
        <v>15389.053409205759</v>
      </c>
      <c r="J8" s="1">
        <f t="shared" si="1"/>
        <v>14374.250053552694</v>
      </c>
      <c r="K8" s="2">
        <f t="shared" si="2"/>
        <v>12955.593315580169</v>
      </c>
      <c r="L8" s="1">
        <f t="shared" si="3"/>
        <v>36098.031285106219</v>
      </c>
      <c r="M8" s="1">
        <f t="shared" si="4"/>
        <v>2857.1390990728378</v>
      </c>
      <c r="O8" s="1">
        <f t="shared" si="7"/>
        <v>-36098.031285106219</v>
      </c>
      <c r="P8" s="2">
        <f t="shared" si="6"/>
        <v>36098.031285106219</v>
      </c>
    </row>
    <row r="9" spans="1:16" ht="17.25" thickBot="1" x14ac:dyDescent="0.35">
      <c r="A9" s="9">
        <v>402</v>
      </c>
      <c r="B9" s="10" t="s">
        <v>8</v>
      </c>
      <c r="C9" s="10">
        <v>98.949105145765685</v>
      </c>
      <c r="D9" s="10">
        <v>109.71243120684014</v>
      </c>
      <c r="E9" s="10">
        <v>187.87336040354501</v>
      </c>
      <c r="F9" s="10">
        <v>3559.5536608354842</v>
      </c>
      <c r="G9" s="11">
        <v>2032.0098587838861</v>
      </c>
      <c r="I9" s="1">
        <f t="shared" si="0"/>
        <v>1197.6196832751043</v>
      </c>
      <c r="J9" s="1">
        <f t="shared" si="1"/>
        <v>187.87336040354501</v>
      </c>
      <c r="K9" s="2">
        <f t="shared" si="2"/>
        <v>1556.0483559518793</v>
      </c>
      <c r="L9" s="1">
        <f t="shared" si="3"/>
        <v>3559.5536608354842</v>
      </c>
      <c r="M9" s="1">
        <f t="shared" si="4"/>
        <v>98.949105145765685</v>
      </c>
      <c r="O9" s="1">
        <f t="shared" si="7"/>
        <v>-2032.0098587838861</v>
      </c>
      <c r="P9" s="2">
        <f t="shared" si="6"/>
        <v>2032.0098587838861</v>
      </c>
    </row>
    <row r="10" spans="1:16" ht="17.25" thickTop="1" x14ac:dyDescent="0.3">
      <c r="A10" s="3">
        <v>403</v>
      </c>
      <c r="B10" s="4" t="s">
        <v>5</v>
      </c>
      <c r="C10" s="4">
        <v>35497.679641147501</v>
      </c>
      <c r="D10" s="4">
        <v>95895.586893987973</v>
      </c>
      <c r="E10" s="4">
        <v>97228.241984588327</v>
      </c>
      <c r="F10" s="4">
        <v>72808.832232569432</v>
      </c>
      <c r="G10" s="5">
        <v>30192.447836736737</v>
      </c>
      <c r="I10" s="1">
        <f t="shared" si="0"/>
        <v>66324.55771780599</v>
      </c>
      <c r="J10" s="1">
        <f t="shared" si="1"/>
        <v>72808.832232569432</v>
      </c>
      <c r="K10" s="2">
        <f t="shared" si="2"/>
        <v>32122.247197982655</v>
      </c>
      <c r="L10" s="1">
        <f t="shared" si="3"/>
        <v>97228.241984588327</v>
      </c>
      <c r="M10" s="1">
        <f t="shared" si="4"/>
        <v>30192.447836736737</v>
      </c>
      <c r="O10" s="1">
        <f t="shared" si="7"/>
        <v>-30192.447836736737</v>
      </c>
      <c r="P10" s="2">
        <f t="shared" si="6"/>
        <v>30192.447836736737</v>
      </c>
    </row>
    <row r="11" spans="1:16" x14ac:dyDescent="0.3">
      <c r="A11" s="3">
        <v>403</v>
      </c>
      <c r="B11" s="4" t="s">
        <v>6</v>
      </c>
      <c r="C11" s="4">
        <v>22372.558837566736</v>
      </c>
      <c r="D11" s="4">
        <v>11016.926325545492</v>
      </c>
      <c r="E11" s="4">
        <v>62891.504316638791</v>
      </c>
      <c r="F11" s="4">
        <v>68687.42024054483</v>
      </c>
      <c r="G11" s="5">
        <v>75477.330130741961</v>
      </c>
      <c r="I11" s="1">
        <f t="shared" si="0"/>
        <v>48089.147970207567</v>
      </c>
      <c r="J11" s="1">
        <f t="shared" si="1"/>
        <v>62891.504316638791</v>
      </c>
      <c r="K11" s="2">
        <f t="shared" si="2"/>
        <v>29279.701459698586</v>
      </c>
      <c r="L11" s="1">
        <f t="shared" si="3"/>
        <v>75477.330130741961</v>
      </c>
      <c r="M11" s="1">
        <f t="shared" si="4"/>
        <v>11016.926325545492</v>
      </c>
    </row>
    <row r="12" spans="1:16" x14ac:dyDescent="0.3">
      <c r="A12" s="3">
        <v>403</v>
      </c>
      <c r="B12" s="4" t="s">
        <v>7</v>
      </c>
      <c r="C12" s="4">
        <v>18127.267554344569</v>
      </c>
      <c r="D12" s="4">
        <v>21095.466891882075</v>
      </c>
      <c r="E12" s="4">
        <v>23404.385482629019</v>
      </c>
      <c r="F12" s="4">
        <v>21320.491671257667</v>
      </c>
      <c r="G12" s="5">
        <v>22536.371148617069</v>
      </c>
      <c r="I12" s="1">
        <f t="shared" si="0"/>
        <v>21296.796549746079</v>
      </c>
      <c r="J12" s="1">
        <f t="shared" si="1"/>
        <v>21320.491671257667</v>
      </c>
      <c r="K12" s="2">
        <f t="shared" si="2"/>
        <v>2004.0886606377233</v>
      </c>
      <c r="L12" s="1">
        <f t="shared" si="3"/>
        <v>23404.385482629019</v>
      </c>
      <c r="M12" s="1">
        <f t="shared" si="4"/>
        <v>18127.267554344569</v>
      </c>
    </row>
    <row r="13" spans="1:16" ht="17.25" thickBot="1" x14ac:dyDescent="0.35">
      <c r="A13" s="3">
        <v>403</v>
      </c>
      <c r="B13" s="4" t="s">
        <v>8</v>
      </c>
      <c r="C13" s="4">
        <v>224.34758894497938</v>
      </c>
      <c r="D13" s="4">
        <v>1077.6689495425633</v>
      </c>
      <c r="E13" s="4">
        <v>145.49554728870433</v>
      </c>
      <c r="F13" s="4">
        <v>2089.3970671775151</v>
      </c>
      <c r="G13" s="5">
        <v>282.02650222536113</v>
      </c>
      <c r="I13" s="1">
        <f t="shared" si="0"/>
        <v>763.78713103582459</v>
      </c>
      <c r="J13" s="1">
        <f t="shared" si="1"/>
        <v>282.02650222536113</v>
      </c>
      <c r="K13" s="2">
        <f t="shared" si="2"/>
        <v>830.83336240822541</v>
      </c>
      <c r="L13" s="1">
        <f t="shared" si="3"/>
        <v>2089.3970671775151</v>
      </c>
      <c r="M13" s="1">
        <f t="shared" si="4"/>
        <v>145.49554728870433</v>
      </c>
    </row>
    <row r="14" spans="1:16" ht="17.25" thickTop="1" x14ac:dyDescent="0.3">
      <c r="A14" s="6">
        <v>404</v>
      </c>
      <c r="B14" s="7" t="s">
        <v>5</v>
      </c>
      <c r="C14" s="7">
        <v>61658.88554573166</v>
      </c>
      <c r="D14" s="7">
        <v>94708.947790597769</v>
      </c>
      <c r="E14" s="7">
        <v>26933.605050674436</v>
      </c>
      <c r="F14" s="7">
        <v>86653.031928761178</v>
      </c>
      <c r="G14" s="8">
        <v>115252.32948818334</v>
      </c>
      <c r="I14" s="1">
        <f t="shared" si="0"/>
        <v>77041.359960789676</v>
      </c>
      <c r="J14" s="1">
        <f t="shared" si="1"/>
        <v>86653.031928761178</v>
      </c>
      <c r="K14" s="2">
        <f t="shared" si="2"/>
        <v>33955.904167130386</v>
      </c>
      <c r="L14" s="1">
        <f t="shared" si="3"/>
        <v>115252.32948818334</v>
      </c>
      <c r="M14" s="1">
        <f t="shared" si="4"/>
        <v>26933.605050674436</v>
      </c>
    </row>
    <row r="15" spans="1:16" x14ac:dyDescent="0.3">
      <c r="A15" s="3">
        <v>404</v>
      </c>
      <c r="B15" s="4" t="s">
        <v>6</v>
      </c>
      <c r="C15" s="4">
        <v>25164.735778304777</v>
      </c>
      <c r="D15" s="4">
        <v>33440.626841947684</v>
      </c>
      <c r="E15" s="4">
        <v>58850.395564118946</v>
      </c>
      <c r="F15" s="4">
        <v>21193.445057071993</v>
      </c>
      <c r="G15" s="5">
        <v>11515.263427976097</v>
      </c>
      <c r="I15" s="1">
        <f t="shared" si="0"/>
        <v>30032.893333883898</v>
      </c>
      <c r="J15" s="1">
        <f t="shared" si="1"/>
        <v>25164.735778304777</v>
      </c>
      <c r="K15" s="2">
        <f t="shared" si="2"/>
        <v>17935.98689512322</v>
      </c>
      <c r="L15" s="1">
        <f t="shared" si="3"/>
        <v>58850.395564118946</v>
      </c>
      <c r="M15" s="1">
        <f t="shared" si="4"/>
        <v>11515.263427976097</v>
      </c>
    </row>
    <row r="16" spans="1:16" x14ac:dyDescent="0.3">
      <c r="A16" s="3">
        <v>404</v>
      </c>
      <c r="B16" s="4" t="s">
        <v>7</v>
      </c>
      <c r="C16" s="4">
        <v>9378.7509906110208</v>
      </c>
      <c r="D16" s="4">
        <v>20094.758015946954</v>
      </c>
      <c r="E16" s="4">
        <v>28321.70383799728</v>
      </c>
      <c r="F16" s="4">
        <v>27559.275527572594</v>
      </c>
      <c r="G16" s="5">
        <v>6210.7234877508445</v>
      </c>
      <c r="I16" s="1">
        <f t="shared" si="0"/>
        <v>18313.042371975738</v>
      </c>
      <c r="J16" s="1">
        <f t="shared" si="1"/>
        <v>20094.758015946954</v>
      </c>
      <c r="K16" s="2">
        <f t="shared" si="2"/>
        <v>10187.349108178845</v>
      </c>
      <c r="L16" s="1">
        <f t="shared" si="3"/>
        <v>28321.70383799728</v>
      </c>
      <c r="M16" s="1">
        <f t="shared" si="4"/>
        <v>6210.7234877508445</v>
      </c>
    </row>
    <row r="17" spans="1:13" ht="17.25" thickBot="1" x14ac:dyDescent="0.35">
      <c r="A17" s="9">
        <v>404</v>
      </c>
      <c r="B17" s="10" t="s">
        <v>8</v>
      </c>
      <c r="C17" s="10">
        <v>39.880909881224845</v>
      </c>
      <c r="D17" s="10">
        <v>1185.0697357179383</v>
      </c>
      <c r="E17" s="10">
        <v>27.282469378458799</v>
      </c>
      <c r="F17" s="10">
        <v>2272.4931761449502</v>
      </c>
      <c r="G17" s="11">
        <v>1433.3630650907064</v>
      </c>
      <c r="I17" s="1">
        <f t="shared" si="0"/>
        <v>991.61787124265572</v>
      </c>
      <c r="J17" s="1">
        <f t="shared" si="1"/>
        <v>1185.0697357179383</v>
      </c>
      <c r="K17" s="2">
        <f t="shared" si="2"/>
        <v>962.93172107053283</v>
      </c>
      <c r="L17" s="1">
        <f t="shared" si="3"/>
        <v>2272.4931761449502</v>
      </c>
      <c r="M17" s="1">
        <f t="shared" si="4"/>
        <v>27.282469378458799</v>
      </c>
    </row>
    <row r="18" spans="1:13" ht="17.25" thickTop="1" x14ac:dyDescent="0.3">
      <c r="A18" s="2"/>
      <c r="B18" s="2"/>
      <c r="C18" s="2"/>
      <c r="D18" s="2"/>
      <c r="E18" s="2"/>
      <c r="F18" s="2"/>
      <c r="G18" s="2"/>
    </row>
    <row r="19" spans="1:13" outlineLevel="1" x14ac:dyDescent="0.3">
      <c r="B19" s="16" t="s">
        <v>11</v>
      </c>
      <c r="C19" s="1">
        <f>SUM(C2:C17)</f>
        <v>399147.71646568715</v>
      </c>
      <c r="D19" s="1">
        <f>SUM(D2:D17)</f>
        <v>603507.68482402875</v>
      </c>
      <c r="E19" s="1">
        <f>SUM(E2:E17)</f>
        <v>594411.15837506938</v>
      </c>
      <c r="F19" s="1">
        <f>SUM(F2:F17)</f>
        <v>703444.49145936815</v>
      </c>
      <c r="G19" s="1">
        <f>SUM(G2:G17)</f>
        <v>704107.06645457097</v>
      </c>
    </row>
    <row r="20" spans="1:13" outlineLevel="1" x14ac:dyDescent="0.3"/>
    <row r="21" spans="1:13" outlineLevel="1" x14ac:dyDescent="0.3">
      <c r="B21">
        <v>401</v>
      </c>
      <c r="C21" s="2">
        <f>SUMIF($A$2:$A$17,$B21,C$2:C$17)</f>
        <v>138167</v>
      </c>
      <c r="D21" s="2">
        <f t="shared" ref="D21:G24" si="8">SUMIF($A$2:$A$17,$B21,D$2:D$17)</f>
        <v>198787</v>
      </c>
      <c r="E21" s="2">
        <f t="shared" si="8"/>
        <v>221380</v>
      </c>
      <c r="F21" s="2">
        <f t="shared" si="8"/>
        <v>246731</v>
      </c>
      <c r="G21" s="2">
        <f t="shared" si="8"/>
        <v>270454</v>
      </c>
    </row>
    <row r="22" spans="1:13" outlineLevel="1" x14ac:dyDescent="0.3">
      <c r="B22">
        <v>402</v>
      </c>
      <c r="C22" s="2">
        <f t="shared" ref="C22:C24" si="9">SUMIF($A$2:$A$17,$B22,C$2:C$17)</f>
        <v>88516.609619154711</v>
      </c>
      <c r="D22" s="2">
        <f t="shared" si="8"/>
        <v>126205.63337886032</v>
      </c>
      <c r="E22" s="2">
        <f t="shared" si="8"/>
        <v>75228.544121755491</v>
      </c>
      <c r="F22" s="2">
        <f t="shared" si="8"/>
        <v>154129.10455826818</v>
      </c>
      <c r="G22" s="2">
        <f t="shared" si="8"/>
        <v>170753.21136724882</v>
      </c>
    </row>
    <row r="23" spans="1:13" outlineLevel="1" x14ac:dyDescent="0.3">
      <c r="B23">
        <v>403</v>
      </c>
      <c r="C23" s="2">
        <f t="shared" si="9"/>
        <v>76221.853622003779</v>
      </c>
      <c r="D23" s="2">
        <f t="shared" si="8"/>
        <v>129085.64906095809</v>
      </c>
      <c r="E23" s="2">
        <f t="shared" si="8"/>
        <v>183669.62733114485</v>
      </c>
      <c r="F23" s="2">
        <f t="shared" si="8"/>
        <v>164906.14121154946</v>
      </c>
      <c r="G23" s="2">
        <f t="shared" si="8"/>
        <v>128488.17561832113</v>
      </c>
    </row>
    <row r="24" spans="1:13" outlineLevel="1" x14ac:dyDescent="0.3">
      <c r="B24">
        <v>404</v>
      </c>
      <c r="C24" s="2">
        <f t="shared" si="9"/>
        <v>96242.253224528686</v>
      </c>
      <c r="D24" s="2">
        <f t="shared" si="8"/>
        <v>149429.40238421035</v>
      </c>
      <c r="E24" s="2">
        <f t="shared" si="8"/>
        <v>114132.98692216913</v>
      </c>
      <c r="F24" s="2">
        <f t="shared" si="8"/>
        <v>137678.24568955071</v>
      </c>
      <c r="G24" s="2">
        <f>SUMIF($A$2:$A$17,$B24,G$2:G$17)</f>
        <v>134411.67946900098</v>
      </c>
    </row>
    <row r="25" spans="1:13" outlineLevel="1" x14ac:dyDescent="0.3">
      <c r="B25" s="17" t="s">
        <v>14</v>
      </c>
      <c r="C25" s="2">
        <f t="shared" ref="C25:G25" si="10">SUM(C21:C24)</f>
        <v>399147.7164656872</v>
      </c>
      <c r="D25" s="2">
        <f t="shared" si="10"/>
        <v>603507.68482402875</v>
      </c>
      <c r="E25" s="2">
        <f t="shared" si="10"/>
        <v>594411.1583750695</v>
      </c>
      <c r="F25" s="2">
        <f t="shared" si="10"/>
        <v>703444.49145936826</v>
      </c>
      <c r="G25" s="2">
        <f t="shared" si="10"/>
        <v>704107.06645457097</v>
      </c>
    </row>
    <row r="26" spans="1:13" x14ac:dyDescent="0.3">
      <c r="A26" t="s">
        <v>16</v>
      </c>
      <c r="C26">
        <f>COUNT(C2:C17)</f>
        <v>16</v>
      </c>
    </row>
    <row r="27" spans="1:13" x14ac:dyDescent="0.3">
      <c r="A27" t="s">
        <v>17</v>
      </c>
    </row>
    <row r="28" spans="1:13" x14ac:dyDescent="0.3">
      <c r="B28" t="s">
        <v>5</v>
      </c>
      <c r="C28">
        <f>COUNTIF($B$2:$B$17,$B28)</f>
        <v>4</v>
      </c>
    </row>
    <row r="29" spans="1:13" x14ac:dyDescent="0.3">
      <c r="B29" t="s">
        <v>6</v>
      </c>
      <c r="C29">
        <f t="shared" ref="C29:C30" si="11">COUNTIF($B$2:$B$17,$B29)</f>
        <v>4</v>
      </c>
    </row>
    <row r="30" spans="1:13" x14ac:dyDescent="0.3">
      <c r="B30" t="s">
        <v>7</v>
      </c>
      <c r="C30">
        <f t="shared" si="11"/>
        <v>4</v>
      </c>
    </row>
    <row r="31" spans="1:13" x14ac:dyDescent="0.3">
      <c r="B31" t="s">
        <v>8</v>
      </c>
      <c r="C31">
        <f>COUNTIF($B$2:$B$17,$B31)</f>
        <v>4</v>
      </c>
    </row>
    <row r="33" spans="2:3" x14ac:dyDescent="0.3">
      <c r="B33" t="s">
        <v>8</v>
      </c>
      <c r="C33">
        <f>COUNTIFS($A$2:$A$17,$B$34,$B$2:$B$17,$B$33)</f>
        <v>1</v>
      </c>
    </row>
    <row r="34" spans="2:3" x14ac:dyDescent="0.3">
      <c r="B34">
        <v>403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2024-02-09T06:40:31Z</dcterms:created>
  <dcterms:modified xsi:type="dcterms:W3CDTF">2024-04-02T08:16:41Z</dcterms:modified>
</cp:coreProperties>
</file>